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BC2C2B14-7091-4029-AB46-16F7C02548A9}" xr6:coauthVersionLast="47" xr6:coauthVersionMax="47" xr10:uidLastSave="{00000000-0000-0000-0000-000000000000}"/>
  <bookViews>
    <workbookView xWindow="12060" yWindow="0" windowWidth="16800" windowHeight="1548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7">Memoria!$A$1:$J$71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E9" i="59" l="1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C120" i="59"/>
  <c r="F110" i="59"/>
  <c r="E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H110" i="59" l="1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<sst xmlns="http://schemas.openxmlformats.org/spreadsheetml/2006/main" count="877" uniqueCount="601">
  <si>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</si>
  <si>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</si>
  <si>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</si>
  <si>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</si>
  <si>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</si>
  <si>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</si>
  <si>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</si>
  <si>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</si>
  <si>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</si>
  <si>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</si>
  <si>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</si>
  <si>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</si>
  <si>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</si>
  <si>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</si>
  <si>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</si>
  <si>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</si>
  <si>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</si>
  <si>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</si>
  <si>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</si>
  <si>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</si>
  <si>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</si>
  <si>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</si>
  <si>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</si>
  <si>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</si>
  <si>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</si>
  <si>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</si>
  <si>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</si>
  <si>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</si>
  <si>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</si>
  <si>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</si>
  <si>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</si>
  <si>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</si>
  <si>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</si>
  <si>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</si>
  <si>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</si>
  <si>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</si>
  <si>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</si>
  <si>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</si>
  <si>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</si>
  <si>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</si>
  <si>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</si>
  <si>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</si>
  <si>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</si>
  <si>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</si>
  <si>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</si>
  <si>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</si>
  <si>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</si>
  <si>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</si>
  <si>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</si>
  <si>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</si>
  <si>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</si>
  <si>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</si>
  <si>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</si>
  <si>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</si>
  <si>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</si>
  <si>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</si>
  <si>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</si>
  <si>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</si>
  <si>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</si>
  <si>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</si>
  <si>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</si>
  <si>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</si>
  <si>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</si>
  <si>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</si>
  <si>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</si>
  <si>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</si>
  <si>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</si>
  <si>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</si>
  <si>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</si>
  <si>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</si>
  <si>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</si>
  <si>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</si>
  <si>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</si>
  <si>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</si>
  <si>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</si>
  <si>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</si>
  <si>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</si>
  <si>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</si>
  <si>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</si>
  <si>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</si>
  <si>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</si>
  <si>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</si>
  <si>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</si>
  <si>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</si>
  <si>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</si>
  <si>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</si>
  <si>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</si>
  <si>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</si>
  <si>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</si>
  <si>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</si>
  <si>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</si>
  <si>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</si>
  <si>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</si>
  <si>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</si>
  <si>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</si>
  <si>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</si>
  <si>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</si>
  <si>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</si>
  <si>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</si>
  <si>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</si>
  <si>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</si>
  <si>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</si>
  <si>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</si>
  <si>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</si>
  <si>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</si>
  <si>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</si>
  <si>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</si>
  <si>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</si>
  <si>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</si>
  <si>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</si>
  <si>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</si>
  <si>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</si>
  <si>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</si>
  <si>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</si>
  <si>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</si>
  <si>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</si>
  <si>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</si>
  <si>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</si>
  <si>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</si>
  <si>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</si>
  <si>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</si>
  <si>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</si>
  <si>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</si>
  <si>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</si>
  <si>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</si>
  <si>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</si>
  <si>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</si>
  <si>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</si>
  <si>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</si>
  <si>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</si>
  <si>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</si>
  <si>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</si>
  <si>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</si>
  <si>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</si>
  <si>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</si>
  <si>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</si>
  <si>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</si>
  <si>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</si>
  <si>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</si>
  <si>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</si>
  <si>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</si>
  <si>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</si>
  <si>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</si>
  <si>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</si>
  <si>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</si>
  <si>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</si>
  <si>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</si>
  <si>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</si>
  <si>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</si>
  <si>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</si>
  <si>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</si>
  <si>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</si>
  <si>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</si>
  <si>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</si>
  <si>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</si>
  <si>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</si>
  <si>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</si>
  <si>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</si>
  <si>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</si>
  <si>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</si>
  <si>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</si>
  <si>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</si>
  <si>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</si>
  <si>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</si>
  <si>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</si>
  <si>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</si>
  <si>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</si>
  <si>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</si>
  <si>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</si>
  <si>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</si>
  <si>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</si>
  <si>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</si>
  <si>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</si>
  <si>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</si>
  <si>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</si>
  <si>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</si>
  <si>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</si>
  <si>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</si>
  <si>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</si>
  <si>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</si>
  <si>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</si>
  <si>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</si>
  <si>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</si>
  <si>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</si>
  <si>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</si>
  <si>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</si>
  <si>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</si>
  <si>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</si>
  <si>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</si>
  <si>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</si>
  <si>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</si>
  <si>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</si>
  <si>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</si>
  <si>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</si>
  <si>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</si>
  <si>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</si>
  <si>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</si>
  <si>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</si>
  <si>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</si>
  <si>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</si>
  <si>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</si>
  <si>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</si>
  <si>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</si>
  <si>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</si>
  <si>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</si>
  <si>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</si>
  <si>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</si>
  <si>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</si>
  <si>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</si>
  <si>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</si>
  <si>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</si>
  <si>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</si>
  <si>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</si>
  <si>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</si>
  <si>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</si>
  <si>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</si>
  <si>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</si>
  <si>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</si>
  <si>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</si>
  <si>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</si>
  <si>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</si>
  <si>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</si>
  <si>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</si>
  <si>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</si>
  <si>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</si>
  <si>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</si>
  <si>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</si>
  <si>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</si>
  <si>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</si>
  <si>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</si>
  <si>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</si>
  <si>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</si>
  <si>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</si>
  <si>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</si>
  <si>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</si>
  <si>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</si>
  <si>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</si>
  <si>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</si>
  <si>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</si>
  <si>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</si>
  <si>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</si>
  <si>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</si>
  <si>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</si>
  <si>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</si>
  <si>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</si>
  <si>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</si>
  <si>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</si>
  <si>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</si>
  <si>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</si>
  <si>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</si>
  <si>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</si>
  <si>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</si>
  <si>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</si>
  <si>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</si>
  <si>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</si>
  <si>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</si>
  <si>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</si>
  <si>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</si>
  <si>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</si>
  <si>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</si>
  <si>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</si>
  <si>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</si>
  <si>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</si>
  <si>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</si>
  <si>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</si>
  <si>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</si>
  <si>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</si>
  <si>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</si>
  <si>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</si>
  <si>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</si>
  <si>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</si>
  <si>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</si>
  <si>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</si>
  <si>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</si>
  <si>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</si>
  <si>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</si>
  <si>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</si>
  <si>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</si>
  <si>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</si>
  <si>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</si>
  <si>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</si>
  <si>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</si>
  <si>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</si>
  <si>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</si>
  <si>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</si>
  <si>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</si>
  <si>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</si>
  <si>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</si>
  <si>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</si>
  <si>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</si>
  <si>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</si>
  <si>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</si>
  <si>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</si>
  <si>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</si>
  <si>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</si>
  <si>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</si>
  <si>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</si>
  <si>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</si>
  <si>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</si>
  <si>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</si>
  <si>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</si>
  <si>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</si>
  <si>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</si>
  <si>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</si>
  <si>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</si>
  <si>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</si>
  <si>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</si>
  <si>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</si>
  <si>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</si>
  <si>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</si>
  <si>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</si>
  <si>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</si>
  <si>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</si>
  <si>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</si>
  <si>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</si>
  <si>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</si>
  <si>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</si>
  <si>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</si>
  <si>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</si>
  <si>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</si>
  <si>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</si>
  <si>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</si>
  <si>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</si>
  <si>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</si>
  <si>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</si>
  <si>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</si>
  <si>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</si>
  <si>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</si>
  <si>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</si>
  <si>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</si>
  <si>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</si>
  <si>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</si>
  <si>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</si>
  <si>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</si>
  <si>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</si>
  <si>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</si>
  <si>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</si>
  <si>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</si>
  <si>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</si>
  <si>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</si>
  <si>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</si>
  <si>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</si>
  <si>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</si>
  <si>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</si>
  <si>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</si>
  <si>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</si>
  <si>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</si>
  <si>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</si>
  <si>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</si>
  <si>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</si>
  <si>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</si>
  <si>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</si>
  <si>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</si>
  <si>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</si>
  <si>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</si>
  <si>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</si>
  <si>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</si>
  <si>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</si>
  <si>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</si>
  <si>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</si>
  <si>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</si>
  <si>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</si>
  <si>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</si>
  <si>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</si>
  <si>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</si>
  <si>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</si>
  <si>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</si>
  <si>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</si>
  <si>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</si>
  <si>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</si>
  <si>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</si>
  <si>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</si>
  <si>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</si>
  <si>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</si>
  <si>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</si>
  <si>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</si>
  <si>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</si>
  <si>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</si>
  <si>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</si>
  <si>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</si>
  <si>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</si>
  <si>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</si>
  <si>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</si>
  <si>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</si>
  <si>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</si>
  <si>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</si>
  <si>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</si>
  <si>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</si>
  <si>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</si>
  <si>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</si>
  <si>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</si>
  <si>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</si>
  <si>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</si>
  <si>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</si>
  <si>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</si>
  <si>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</si>
  <si>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</si>
  <si>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</si>
  <si>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</si>
  <si>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</si>
  <si>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</si>
  <si>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</si>
  <si>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</si>
  <si>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</si>
  <si>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</si>
  <si>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</si>
  <si>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</si>
  <si>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</si>
  <si>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</si>
  <si>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</si>
  <si>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</si>
  <si>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</si>
  <si>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</si>
  <si>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</si>
  <si>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</si>
  <si>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</si>
  <si>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</si>
  <si>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</si>
  <si>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</si>
  <si>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</si>
  <si>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</si>
  <si>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</si>
  <si>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</si>
  <si>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</si>
  <si>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</si>
  <si>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</si>
  <si>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</si>
  <si>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</si>
  <si>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</si>
  <si>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</si>
  <si>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</si>
  <si>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</si>
  <si>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</si>
  <si>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</si>
  <si>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</si>
  <si>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</si>
  <si>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</si>
  <si>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</si>
  <si>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</si>
  <si>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</si>
  <si>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</si>
  <si>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</si>
  <si>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</si>
  <si>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</si>
  <si>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</si>
  <si>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</si>
  <si>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</si>
  <si>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</si>
  <si>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</si>
  <si>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</si>
  <si>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</si>
  <si>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</si>
  <si>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</si>
  <si>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</si>
  <si>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</si>
  <si>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</si>
  <si>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</si>
  <si>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</si>
  <si>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</si>
  <si>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</si>
  <si>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</si>
  <si>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</si>
  <si>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</si>
  <si>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</si>
  <si>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</si>
  <si>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</si>
  <si>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</si>
  <si>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</si>
  <si>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</si>
  <si>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</si>
  <si>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</si>
  <si>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</si>
  <si>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</si>
  <si>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</si>
  <si>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</si>
  <si>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</si>
  <si>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</si>
  <si>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</si>
  <si>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</si>
  <si>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</si>
  <si>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</si>
  <si>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</si>
  <si>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</si>
  <si>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</si>
  <si>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</si>
  <si>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</si>
  <si>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</si>
  <si>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</si>
  <si>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</si>
  <si>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</si>
  <si>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</si>
  <si>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</si>
  <si>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</si>
  <si>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</si>
  <si>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</si>
  <si>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</si>
  <si>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</si>
  <si>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</si>
  <si>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</si>
  <si>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</si>
  <si>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</si>
  <si>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</si>
  <si>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</si>
  <si>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</si>
  <si>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</si>
  <si>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</si>
  <si>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</si>
  <si>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</si>
  <si>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</si>
  <si>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</si>
  <si>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</si>
  <si>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</si>
  <si>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</si>
  <si>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</si>
  <si>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</si>
  <si>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</si>
  <si>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</si>
  <si>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</si>
  <si>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</si>
  <si>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</si>
  <si>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</si>
  <si>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</si>
  <si>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</si>
  <si>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</si>
  <si>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</si>
  <si>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</si>
  <si>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</si>
  <si>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</si>
  <si>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</si>
  <si>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</si>
  <si>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</si>
  <si>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</si>
  <si>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</si>
  <si>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</si>
  <si>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</si>
  <si>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</si>
  <si>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</si>
  <si>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</si>
  <si>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</si>
  <si>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</si>
  <si>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</si>
  <si>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</si>
  <si>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</si>
  <si>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</si>
  <si>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</si>
  <si>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</si>
  <si>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</si>
  <si>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</si>
  <si>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</si>
  <si>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</si>
  <si>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</si>
  <si>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</si>
  <si>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</si>
  <si>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</si>
  <si>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</si>
  <si>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</si>
  <si>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</si>
  <si>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</si>
  <si>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</si>
  <si>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</si>
  <si>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</si>
  <si>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</si>
  <si>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</si>
  <si>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</si>
  <si>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</si>
  <si>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</si>
  <si>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</si>
  <si>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</si>
  <si>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</si>
  <si>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</si>
  <si>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</si>
  <si>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</si>
  <si>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</si>
  <si>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</si>
  <si>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</si>
  <si>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</si>
  <si>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</si>
  <si>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</si>
  <si>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</si>
  <si>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</si>
  <si>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</si>
  <si>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</si>
  <si>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</si>
  <si>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</si>
  <si>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</si>
  <si>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</si>
  <si>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</si>
  <si>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</si>
  <si>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</si>
  <si>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Junta Municipal de Agua Potable y Alcantarillado de Acámbaro, Gto.</t>
  </si>
  <si>
    <t>Del 1 de Enero al 30 de Junio de 2026</t>
  </si>
  <si>
    <t>Este porcentaje siempre va a reflejar mas  del 10% del gasto total del ejercicio debido a que es la principal cuenta para la operación de la demanda que tiene en el organismo operador.</t>
  </si>
  <si>
    <t>Se realiza el Pago de Energía Electrica de 22 Pozos, así como de las oficinas, la Planta Tratadora, Planta Potabilizadora y el Almacen.</t>
  </si>
  <si>
    <t>IVA Acreditable acumulado</t>
  </si>
  <si>
    <t>Anticipos de nómina y gastos a comprobar.</t>
  </si>
  <si>
    <t>IVA por Acreditar, IVA Acre-Dev, con cambio en el sistema contable.</t>
  </si>
  <si>
    <t>Depreciación Trimestral</t>
  </si>
  <si>
    <t>Amortización Trimestral</t>
  </si>
  <si>
    <t>El trabajador abandono el trabajo sin avisar,se realizará el pago en cuanto el Trabajador se presente o prescriba.</t>
  </si>
  <si>
    <t>IVA trasladado en proceso de depuración</t>
  </si>
  <si>
    <t>Anticipo de Usuarios, saldos de años anteriores, en proceso de depuración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</si>
</sst>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9" fillId="0" borderId="0" xfId="8" applyFont="1" applyAlignment="1">
      <alignment wrapText="1"/>
    </xf>
    <xf numFmtId="0" fontId="9" fillId="0" borderId="0" xfId="8" applyFont="1" applyAlignment="1">
      <alignment horizontal="left" wrapText="1"/>
    </xf>
    <xf numFmtId="0" fontId="12" fillId="5" borderId="0" xfId="8" applyFont="1" applyFill="1" applyAlignment="1">
      <alignment wrapText="1"/>
    </xf>
    <xf numFmtId="0" fontId="12" fillId="0" borderId="0" xfId="8" applyFont="1" applyAlignment="1">
      <alignment wrapText="1"/>
    </xf>
    <xf numFmtId="0" fontId="9" fillId="0" borderId="0" xfId="0" applyFont="1" applyAlignment="1">
      <alignment wrapText="1"/>
    </xf>
    <xf numFmtId="0" fontId="12" fillId="5" borderId="0" xfId="9" applyFont="1" applyFill="1" applyAlignment="1">
      <alignment wrapText="1"/>
    </xf>
    <xf numFmtId="0" fontId="9" fillId="0" borderId="0" xfId="9" applyFont="1" applyAlignment="1">
      <alignment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50</xdr:row>
      <xdr:rowOff>9525</xdr:rowOff>
    </xdr:from>
    <xdr:to>
      <xdr:col>1</xdr:col>
      <xdr:colOff>1617453</xdr:colOff>
      <xdr:row>58</xdr:row>
      <xdr:rowOff>142874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ECF9FD9-EB6C-4517-B441-182B199CEDF5}"/>
            </a:ext>
          </a:extLst>
        </xdr:cNvPr>
        <xdr:cNvSpPr txBox="1"/>
      </xdr:nvSpPr>
      <xdr:spPr>
        <a:xfrm>
          <a:off x="257175" y="742950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3695700</xdr:colOff>
      <xdr:row>50</xdr:row>
      <xdr:rowOff>28575</xdr:rowOff>
    </xdr:from>
    <xdr:to>
      <xdr:col>3</xdr:col>
      <xdr:colOff>352425</xdr:colOff>
      <xdr:row>58</xdr:row>
      <xdr:rowOff>92734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54A761D-F031-433F-9C3C-27045A17C86D}"/>
            </a:ext>
          </a:extLst>
        </xdr:cNvPr>
        <xdr:cNvSpPr txBox="1"/>
      </xdr:nvSpPr>
      <xdr:spPr>
        <a:xfrm>
          <a:off x="4676775" y="74485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219</xdr:row>
      <xdr:rowOff>9525</xdr:rowOff>
    </xdr:from>
    <xdr:to>
      <xdr:col>1</xdr:col>
      <xdr:colOff>2627103</xdr:colOff>
      <xdr:row>227</xdr:row>
      <xdr:rowOff>142874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1DA6E97-222A-452F-8117-537E788B5666}"/>
            </a:ext>
          </a:extLst>
        </xdr:cNvPr>
        <xdr:cNvSpPr txBox="1"/>
      </xdr:nvSpPr>
      <xdr:spPr>
        <a:xfrm>
          <a:off x="952500" y="35680650"/>
          <a:ext cx="2341353" cy="1266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371475</xdr:colOff>
      <xdr:row>219</xdr:row>
      <xdr:rowOff>19050</xdr:rowOff>
    </xdr:from>
    <xdr:to>
      <xdr:col>4</xdr:col>
      <xdr:colOff>762000</xdr:colOff>
      <xdr:row>227</xdr:row>
      <xdr:rowOff>83209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1E7F51-D974-49D6-8145-2F5158B1E69B}"/>
            </a:ext>
          </a:extLst>
        </xdr:cNvPr>
        <xdr:cNvSpPr txBox="1"/>
      </xdr:nvSpPr>
      <xdr:spPr>
        <a:xfrm>
          <a:off x="5172075" y="35690175"/>
          <a:ext cx="2486025" cy="11976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175</xdr:row>
      <xdr:rowOff>66675</xdr:rowOff>
    </xdr:from>
    <xdr:to>
      <xdr:col>1</xdr:col>
      <xdr:colOff>2950953</xdr:colOff>
      <xdr:row>184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E9FAEA1-C7AA-4C71-B2FA-03432C04CE2F}"/>
            </a:ext>
          </a:extLst>
        </xdr:cNvPr>
        <xdr:cNvSpPr txBox="1"/>
      </xdr:nvSpPr>
      <xdr:spPr>
        <a:xfrm>
          <a:off x="1276350" y="299561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6</xdr:col>
      <xdr:colOff>133350</xdr:colOff>
      <xdr:row>175</xdr:row>
      <xdr:rowOff>76200</xdr:rowOff>
    </xdr:from>
    <xdr:to>
      <xdr:col>8</xdr:col>
      <xdr:colOff>533400</xdr:colOff>
      <xdr:row>183</xdr:row>
      <xdr:rowOff>140359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5010198-B61E-4915-A51A-BA44F12FB644}"/>
            </a:ext>
          </a:extLst>
        </xdr:cNvPr>
        <xdr:cNvSpPr txBox="1"/>
      </xdr:nvSpPr>
      <xdr:spPr>
        <a:xfrm>
          <a:off x="7972425" y="299656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35</xdr:row>
      <xdr:rowOff>38100</xdr:rowOff>
    </xdr:from>
    <xdr:to>
      <xdr:col>1</xdr:col>
      <xdr:colOff>2169903</xdr:colOff>
      <xdr:row>44</xdr:row>
      <xdr:rowOff>28574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D84C354-C25A-4553-8476-7FF12C90CBEF}"/>
            </a:ext>
          </a:extLst>
        </xdr:cNvPr>
        <xdr:cNvSpPr txBox="1"/>
      </xdr:nvSpPr>
      <xdr:spPr>
        <a:xfrm>
          <a:off x="495300" y="54197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1000125</xdr:colOff>
      <xdr:row>35</xdr:row>
      <xdr:rowOff>57150</xdr:rowOff>
    </xdr:from>
    <xdr:to>
      <xdr:col>4</xdr:col>
      <xdr:colOff>809625</xdr:colOff>
      <xdr:row>43</xdr:row>
      <xdr:rowOff>121309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438027B-7D35-43F7-85E1-4545A023F9FA}"/>
            </a:ext>
          </a:extLst>
        </xdr:cNvPr>
        <xdr:cNvSpPr txBox="1"/>
      </xdr:nvSpPr>
      <xdr:spPr>
        <a:xfrm>
          <a:off x="4876800" y="5438775"/>
          <a:ext cx="24479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154</xdr:row>
      <xdr:rowOff>123825</xdr:rowOff>
    </xdr:from>
    <xdr:to>
      <xdr:col>1</xdr:col>
      <xdr:colOff>2103228</xdr:colOff>
      <xdr:row>163</xdr:row>
      <xdr:rowOff>114299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475F5E-B7D8-4F7D-ADAA-CEB692921F14}"/>
            </a:ext>
          </a:extLst>
        </xdr:cNvPr>
        <xdr:cNvSpPr txBox="1"/>
      </xdr:nvSpPr>
      <xdr:spPr>
        <a:xfrm>
          <a:off x="428625" y="2250757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161925</xdr:colOff>
      <xdr:row>154</xdr:row>
      <xdr:rowOff>133350</xdr:rowOff>
    </xdr:from>
    <xdr:to>
      <xdr:col>4</xdr:col>
      <xdr:colOff>552450</xdr:colOff>
      <xdr:row>163</xdr:row>
      <xdr:rowOff>54634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6B5009F-5BDB-43E4-A181-3E3E3C5EF39F}"/>
            </a:ext>
          </a:extLst>
        </xdr:cNvPr>
        <xdr:cNvSpPr txBox="1"/>
      </xdr:nvSpPr>
      <xdr:spPr>
        <a:xfrm>
          <a:off x="5057775" y="22517100"/>
          <a:ext cx="24479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133350</xdr:rowOff>
    </xdr:from>
    <xdr:to>
      <xdr:col>1</xdr:col>
      <xdr:colOff>2179428</xdr:colOff>
      <xdr:row>35</xdr:row>
      <xdr:rowOff>123824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EF00C6A-9831-40BC-92A1-2519AB5D0428}"/>
            </a:ext>
          </a:extLst>
        </xdr:cNvPr>
        <xdr:cNvSpPr txBox="1"/>
      </xdr:nvSpPr>
      <xdr:spPr>
        <a:xfrm>
          <a:off x="57150" y="44005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2933700</xdr:colOff>
      <xdr:row>27</xdr:row>
      <xdr:rowOff>9525</xdr:rowOff>
    </xdr:from>
    <xdr:to>
      <xdr:col>2</xdr:col>
      <xdr:colOff>1371600</xdr:colOff>
      <xdr:row>35</xdr:row>
      <xdr:rowOff>73684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F7C07D-BC3C-4B52-8E3D-08323DB286FA}"/>
            </a:ext>
          </a:extLst>
        </xdr:cNvPr>
        <xdr:cNvSpPr txBox="1"/>
      </xdr:nvSpPr>
      <xdr:spPr>
        <a:xfrm>
          <a:off x="3152775" y="4419600"/>
          <a:ext cx="24479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1</xdr:col>
      <xdr:colOff>2093703</xdr:colOff>
      <xdr:row>57</xdr:row>
      <xdr:rowOff>133349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3AE3716-3519-4FD5-85AC-E848163584AB}"/>
            </a:ext>
          </a:extLst>
        </xdr:cNvPr>
        <xdr:cNvSpPr txBox="1"/>
      </xdr:nvSpPr>
      <xdr:spPr>
        <a:xfrm>
          <a:off x="0" y="758190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2705100</xdr:colOff>
      <xdr:row>49</xdr:row>
      <xdr:rowOff>9525</xdr:rowOff>
    </xdr:from>
    <xdr:to>
      <xdr:col>2</xdr:col>
      <xdr:colOff>1009650</xdr:colOff>
      <xdr:row>57</xdr:row>
      <xdr:rowOff>73684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2C2B871-0E51-4B6C-A73E-25B30313D853}"/>
            </a:ext>
          </a:extLst>
        </xdr:cNvPr>
        <xdr:cNvSpPr txBox="1"/>
      </xdr:nvSpPr>
      <xdr:spPr>
        <a:xfrm>
          <a:off x="2952750" y="7591425"/>
          <a:ext cx="24479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451827</xdr:colOff>
      <xdr:row>62</xdr:row>
      <xdr:rowOff>24423</xdr:rowOff>
    </xdr:from>
    <xdr:to>
      <xdr:col>1</xdr:col>
      <xdr:colOff>2793180</xdr:colOff>
      <xdr:row>70</xdr:row>
      <xdr:rowOff>128464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4693C7B-632F-4A5A-A880-A0BED0B72579}"/>
            </a:ext>
          </a:extLst>
        </xdr:cNvPr>
        <xdr:cNvSpPr txBox="1"/>
      </xdr:nvSpPr>
      <xdr:spPr>
        <a:xfrm>
          <a:off x="1123462" y="9866923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4</xdr:col>
      <xdr:colOff>525097</xdr:colOff>
      <xdr:row>62</xdr:row>
      <xdr:rowOff>48846</xdr:rowOff>
    </xdr:from>
    <xdr:to>
      <xdr:col>8</xdr:col>
      <xdr:colOff>5618</xdr:colOff>
      <xdr:row>70</xdr:row>
      <xdr:rowOff>83697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19C9776-1200-45BF-ABD4-C0DE7BFE2359}"/>
            </a:ext>
          </a:extLst>
        </xdr:cNvPr>
        <xdr:cNvSpPr txBox="1"/>
      </xdr:nvSpPr>
      <xdr:spPr>
        <a:xfrm>
          <a:off x="7412405" y="9610481"/>
          <a:ext cx="2447925" cy="12071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4" sqref="A4:B4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74" t="s">
        <v>589</v>
      </c>
      <c r="B1" s="175"/>
      <c r="C1" s="87" t="s">
        <v>486</v>
      </c>
      <c r="D1" s="88">
        <v>2026</v>
      </c>
    </row>
    <row r="2" spans="1:4" ht="16.149999999999999" customHeight="1" x14ac:dyDescent="0.2">
      <c r="A2" s="176" t="s">
        <v>485</v>
      </c>
      <c r="B2" s="177"/>
      <c r="C2" s="2" t="s">
        <v>487</v>
      </c>
      <c r="D2" s="89" t="s">
        <v>489</v>
      </c>
    </row>
    <row r="3" spans="1:4" ht="16.149999999999999" customHeight="1" x14ac:dyDescent="0.2">
      <c r="A3" s="176" t="s">
        <v>590</v>
      </c>
      <c r="B3" s="177"/>
      <c r="C3" s="2" t="s">
        <v>488</v>
      </c>
      <c r="D3" s="90">
        <v>2</v>
      </c>
    </row>
    <row r="4" spans="1:4" ht="16.149999999999999" customHeight="1" x14ac:dyDescent="0.2">
      <c r="A4" s="176" t="s">
        <v>504</v>
      </c>
      <c r="B4" s="177"/>
      <c r="C4" s="154"/>
      <c r="D4" s="89"/>
    </row>
    <row r="5" spans="1:4" ht="15" customHeight="1" x14ac:dyDescent="0.2">
      <c r="A5" s="155" t="s">
        <v>29</v>
      </c>
      <c r="B5" s="168" t="s">
        <v>30</v>
      </c>
      <c r="C5" s="168"/>
      <c r="D5" s="169"/>
    </row>
    <row r="6" spans="1:4" x14ac:dyDescent="0.2">
      <c r="A6" s="156"/>
      <c r="B6" s="170"/>
      <c r="C6" s="170"/>
      <c r="D6" s="171"/>
    </row>
    <row r="7" spans="1:4" x14ac:dyDescent="0.2">
      <c r="A7" s="156"/>
      <c r="B7" s="172" t="s">
        <v>33</v>
      </c>
      <c r="C7" s="172"/>
      <c r="D7" s="173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78" orientation="portrait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4"/>
  <sheetViews>
    <sheetView topLeftCell="B195" zoomScaleNormal="100" workbookViewId="0">
      <selection activeCell="G223" sqref="G223"/>
    </sheetView>
  </sheetViews>
  <sheetFormatPr baseColWidth="10" defaultColWidth="9.140625" defaultRowHeight="11.25" x14ac:dyDescent="0.2"/>
  <cols>
    <col min="1" max="1" width="10" style="4" customWidth="1"/>
    <col min="2" max="2" width="62" style="4" customWidth="1"/>
    <col min="3" max="4" width="15.7109375" style="4" customWidth="1"/>
    <col min="5" max="5" width="17.28515625" style="4" customWidth="1"/>
    <col min="6" max="16384" width="9.140625" style="4"/>
  </cols>
  <sheetData>
    <row r="1" spans="1:5" s="9" customFormat="1" ht="18.95" customHeight="1" x14ac:dyDescent="0.25">
      <c r="A1" s="179" t="s">
        <v>589</v>
      </c>
      <c r="B1" s="179"/>
      <c r="C1" s="179"/>
      <c r="D1" s="2" t="s">
        <v>486</v>
      </c>
      <c r="E1" s="8">
        <v>2026</v>
      </c>
    </row>
    <row r="2" spans="1:5" s="3" customFormat="1" ht="18.95" customHeight="1" x14ac:dyDescent="0.25">
      <c r="A2" s="179" t="s">
        <v>491</v>
      </c>
      <c r="B2" s="179"/>
      <c r="C2" s="179"/>
      <c r="D2" s="2" t="s">
        <v>487</v>
      </c>
      <c r="E2" s="8" t="s">
        <v>489</v>
      </c>
    </row>
    <row r="3" spans="1:5" s="3" customFormat="1" ht="18.95" customHeight="1" x14ac:dyDescent="0.25">
      <c r="A3" s="179" t="s">
        <v>590</v>
      </c>
      <c r="B3" s="179"/>
      <c r="C3" s="179"/>
      <c r="D3" s="2" t="s">
        <v>488</v>
      </c>
      <c r="E3" s="8">
        <v>2</v>
      </c>
    </row>
    <row r="4" spans="1:5" s="3" customFormat="1" ht="18.95" customHeight="1" x14ac:dyDescent="0.25">
      <c r="A4" s="179" t="s">
        <v>504</v>
      </c>
      <c r="B4" s="179"/>
      <c r="C4" s="179"/>
      <c r="D4" s="2"/>
      <c r="E4" s="8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8" t="s">
        <v>539</v>
      </c>
      <c r="B7" s="178"/>
      <c r="C7" s="178"/>
      <c r="D7" s="178"/>
      <c r="E7" s="178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41683123.640000001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41079664.700000003</v>
      </c>
      <c r="D10" s="95">
        <f>C10/$C$9</f>
        <v>0.98552270349957871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41079664.700000003</v>
      </c>
      <c r="D48" s="95">
        <f t="shared" si="0"/>
        <v>0.98552270349957871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41079664.700000003</v>
      </c>
      <c r="D51" s="29">
        <f t="shared" si="0"/>
        <v>0.98552270349957871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45" x14ac:dyDescent="0.2">
      <c r="A57" s="92">
        <v>4200</v>
      </c>
      <c r="B57" s="93" t="s">
        <v>418</v>
      </c>
      <c r="C57" s="122">
        <f>+C58+C64</f>
        <v>0</v>
      </c>
      <c r="D57" s="95">
        <f t="shared" si="0"/>
        <v>0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0</v>
      </c>
      <c r="D64" s="95">
        <f t="shared" si="0"/>
        <v>0</v>
      </c>
      <c r="E64" s="24"/>
    </row>
    <row r="65" spans="1:5" x14ac:dyDescent="0.2">
      <c r="A65" s="25">
        <v>4221</v>
      </c>
      <c r="B65" s="26" t="s">
        <v>250</v>
      </c>
      <c r="C65" s="123">
        <v>0</v>
      </c>
      <c r="D65" s="29">
        <f t="shared" si="0"/>
        <v>0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603458.93999999994</v>
      </c>
      <c r="D69" s="95">
        <f t="shared" si="0"/>
        <v>1.447729650042129E-2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603458.93999999994</v>
      </c>
      <c r="D83" s="95">
        <f t="shared" si="1"/>
        <v>1.447729650042129E-2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603458.93999999994</v>
      </c>
      <c r="D90" s="29">
        <f t="shared" si="1"/>
        <v>1.447729650042129E-2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8" t="s">
        <v>538</v>
      </c>
      <c r="B92" s="178"/>
      <c r="C92" s="178"/>
      <c r="D92" s="178"/>
      <c r="E92" s="178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32779182.339999996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31493854.179999996</v>
      </c>
      <c r="D95" s="95">
        <f>C95/$C$94</f>
        <v>0.96078827877193473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16889610.719999999</v>
      </c>
      <c r="D96" s="95">
        <f t="shared" ref="D96:D159" si="2">C96/$C$94</f>
        <v>0.51525418007116774</v>
      </c>
      <c r="E96" s="26"/>
    </row>
    <row r="97" spans="1:5" ht="101.25" x14ac:dyDescent="0.2">
      <c r="A97" s="28">
        <v>5111</v>
      </c>
      <c r="B97" s="26" t="s">
        <v>274</v>
      </c>
      <c r="C97" s="123">
        <v>9961381.1699999999</v>
      </c>
      <c r="D97" s="29">
        <f t="shared" si="2"/>
        <v>0.30389352201272757</v>
      </c>
      <c r="E97" s="161" t="s">
        <v>591</v>
      </c>
    </row>
    <row r="98" spans="1:5" x14ac:dyDescent="0.2">
      <c r="A98" s="28">
        <v>5112</v>
      </c>
      <c r="B98" s="26" t="s">
        <v>275</v>
      </c>
      <c r="C98" s="123">
        <v>914499.7</v>
      </c>
      <c r="D98" s="29">
        <f t="shared" si="2"/>
        <v>2.7898795354759299E-2</v>
      </c>
      <c r="E98" s="26"/>
    </row>
    <row r="99" spans="1:5" x14ac:dyDescent="0.2">
      <c r="A99" s="28">
        <v>5113</v>
      </c>
      <c r="B99" s="26" t="s">
        <v>276</v>
      </c>
      <c r="C99" s="123">
        <v>571225.17000000004</v>
      </c>
      <c r="D99" s="29">
        <f t="shared" si="2"/>
        <v>1.7426461834069047E-2</v>
      </c>
      <c r="E99" s="26"/>
    </row>
    <row r="100" spans="1:5" x14ac:dyDescent="0.2">
      <c r="A100" s="28">
        <v>5114</v>
      </c>
      <c r="B100" s="26" t="s">
        <v>277</v>
      </c>
      <c r="C100" s="123">
        <v>2677175.33</v>
      </c>
      <c r="D100" s="29">
        <f t="shared" si="2"/>
        <v>8.16730357161191E-2</v>
      </c>
      <c r="E100" s="26"/>
    </row>
    <row r="101" spans="1:5" x14ac:dyDescent="0.2">
      <c r="A101" s="28">
        <v>5115</v>
      </c>
      <c r="B101" s="26" t="s">
        <v>278</v>
      </c>
      <c r="C101" s="123">
        <v>2560977.4300000002</v>
      </c>
      <c r="D101" s="29">
        <f t="shared" si="2"/>
        <v>7.8128166939505195E-2</v>
      </c>
      <c r="E101" s="26"/>
    </row>
    <row r="102" spans="1:5" x14ac:dyDescent="0.2">
      <c r="A102" s="28">
        <v>5116</v>
      </c>
      <c r="B102" s="26" t="s">
        <v>279</v>
      </c>
      <c r="C102" s="123">
        <v>204351.92</v>
      </c>
      <c r="D102" s="29">
        <f t="shared" si="2"/>
        <v>6.2341982139875437E-3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3783737.65</v>
      </c>
      <c r="D103" s="95">
        <f t="shared" si="2"/>
        <v>0.11543111755361743</v>
      </c>
      <c r="E103" s="26"/>
    </row>
    <row r="104" spans="1:5" x14ac:dyDescent="0.2">
      <c r="A104" s="28">
        <v>5121</v>
      </c>
      <c r="B104" s="26" t="s">
        <v>281</v>
      </c>
      <c r="C104" s="123">
        <v>62812.53</v>
      </c>
      <c r="D104" s="29">
        <f t="shared" si="2"/>
        <v>1.9162323620058915E-3</v>
      </c>
      <c r="E104" s="26"/>
    </row>
    <row r="105" spans="1:5" x14ac:dyDescent="0.2">
      <c r="A105" s="28">
        <v>5122</v>
      </c>
      <c r="B105" s="26" t="s">
        <v>282</v>
      </c>
      <c r="C105" s="123">
        <v>28974.59</v>
      </c>
      <c r="D105" s="29">
        <f t="shared" si="2"/>
        <v>8.8393266492931086E-4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894821.03</v>
      </c>
      <c r="D107" s="29">
        <f t="shared" si="2"/>
        <v>2.7298454876589828E-2</v>
      </c>
      <c r="E107" s="26"/>
    </row>
    <row r="108" spans="1:5" x14ac:dyDescent="0.2">
      <c r="A108" s="28">
        <v>5125</v>
      </c>
      <c r="B108" s="26" t="s">
        <v>285</v>
      </c>
      <c r="C108" s="123">
        <v>1215599.8400000001</v>
      </c>
      <c r="D108" s="29">
        <f t="shared" si="2"/>
        <v>3.7084507703434078E-2</v>
      </c>
      <c r="E108" s="26"/>
    </row>
    <row r="109" spans="1:5" x14ac:dyDescent="0.2">
      <c r="A109" s="28">
        <v>5126</v>
      </c>
      <c r="B109" s="26" t="s">
        <v>286</v>
      </c>
      <c r="C109" s="123">
        <v>1203901.19</v>
      </c>
      <c r="D109" s="29">
        <f t="shared" si="2"/>
        <v>3.672761503055845E-2</v>
      </c>
      <c r="E109" s="26"/>
    </row>
    <row r="110" spans="1:5" x14ac:dyDescent="0.2">
      <c r="A110" s="28">
        <v>5127</v>
      </c>
      <c r="B110" s="26" t="s">
        <v>287</v>
      </c>
      <c r="C110" s="123">
        <v>19314.32</v>
      </c>
      <c r="D110" s="29">
        <f t="shared" si="2"/>
        <v>5.8922519175931348E-4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358314.15</v>
      </c>
      <c r="D112" s="29">
        <f t="shared" si="2"/>
        <v>1.0931149724340563E-2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10820505.809999999</v>
      </c>
      <c r="D113" s="95">
        <f t="shared" si="2"/>
        <v>0.33010298114714964</v>
      </c>
      <c r="E113" s="26"/>
    </row>
    <row r="114" spans="1:5" ht="78.75" x14ac:dyDescent="0.2">
      <c r="A114" s="28">
        <v>5131</v>
      </c>
      <c r="B114" s="26" t="s">
        <v>291</v>
      </c>
      <c r="C114" s="123">
        <v>6014161.4699999997</v>
      </c>
      <c r="D114" s="29">
        <f t="shared" si="2"/>
        <v>0.1834750302072361</v>
      </c>
      <c r="E114" s="161" t="s">
        <v>592</v>
      </c>
    </row>
    <row r="115" spans="1:5" x14ac:dyDescent="0.2">
      <c r="A115" s="28">
        <v>5132</v>
      </c>
      <c r="B115" s="26" t="s">
        <v>292</v>
      </c>
      <c r="C115" s="123">
        <v>309781.3</v>
      </c>
      <c r="D115" s="29">
        <f t="shared" si="2"/>
        <v>9.4505499492578259E-3</v>
      </c>
      <c r="E115" s="26"/>
    </row>
    <row r="116" spans="1:5" x14ac:dyDescent="0.2">
      <c r="A116" s="28">
        <v>5133</v>
      </c>
      <c r="B116" s="26" t="s">
        <v>293</v>
      </c>
      <c r="C116" s="123">
        <v>965830.01</v>
      </c>
      <c r="D116" s="29">
        <f t="shared" si="2"/>
        <v>2.9464737710110926E-2</v>
      </c>
      <c r="E116" s="26"/>
    </row>
    <row r="117" spans="1:5" x14ac:dyDescent="0.2">
      <c r="A117" s="28">
        <v>5134</v>
      </c>
      <c r="B117" s="26" t="s">
        <v>294</v>
      </c>
      <c r="C117" s="123">
        <v>210699.22</v>
      </c>
      <c r="D117" s="29">
        <f t="shared" si="2"/>
        <v>6.4278363570675944E-3</v>
      </c>
      <c r="E117" s="26"/>
    </row>
    <row r="118" spans="1:5" x14ac:dyDescent="0.2">
      <c r="A118" s="28">
        <v>5135</v>
      </c>
      <c r="B118" s="26" t="s">
        <v>295</v>
      </c>
      <c r="C118" s="123">
        <v>304660.83</v>
      </c>
      <c r="D118" s="29">
        <f t="shared" si="2"/>
        <v>9.2943389142512711E-3</v>
      </c>
      <c r="E118" s="26"/>
    </row>
    <row r="119" spans="1:5" x14ac:dyDescent="0.2">
      <c r="A119" s="28">
        <v>5136</v>
      </c>
      <c r="B119" s="26" t="s">
        <v>296</v>
      </c>
      <c r="C119" s="123">
        <v>22900</v>
      </c>
      <c r="D119" s="29">
        <f t="shared" si="2"/>
        <v>6.9861413144694086E-4</v>
      </c>
      <c r="E119" s="26"/>
    </row>
    <row r="120" spans="1:5" x14ac:dyDescent="0.2">
      <c r="A120" s="28">
        <v>5137</v>
      </c>
      <c r="B120" s="26" t="s">
        <v>297</v>
      </c>
      <c r="C120" s="123">
        <v>15638.38</v>
      </c>
      <c r="D120" s="29">
        <f t="shared" si="2"/>
        <v>4.7708267515009651E-4</v>
      </c>
      <c r="E120" s="26"/>
    </row>
    <row r="121" spans="1:5" x14ac:dyDescent="0.2">
      <c r="A121" s="28">
        <v>5138</v>
      </c>
      <c r="B121" s="26" t="s">
        <v>298</v>
      </c>
      <c r="C121" s="123">
        <v>66429.350000000006</v>
      </c>
      <c r="D121" s="29">
        <f t="shared" si="2"/>
        <v>2.0265712948836175E-3</v>
      </c>
      <c r="E121" s="26"/>
    </row>
    <row r="122" spans="1:5" x14ac:dyDescent="0.2">
      <c r="A122" s="28">
        <v>5139</v>
      </c>
      <c r="B122" s="26" t="s">
        <v>299</v>
      </c>
      <c r="C122" s="123">
        <v>2910405.25</v>
      </c>
      <c r="D122" s="29">
        <f t="shared" si="2"/>
        <v>8.8788219907745269E-2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1285328.1600000001</v>
      </c>
      <c r="D181" s="95">
        <f t="shared" si="3"/>
        <v>3.9211721228065273E-2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1285328.1600000001</v>
      </c>
      <c r="D182" s="95">
        <f t="shared" si="3"/>
        <v>3.9211721228065273E-2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331.87</v>
      </c>
      <c r="D185" s="29">
        <f t="shared" si="3"/>
        <v>1.0124413615864466E-5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1111959.9099999999</v>
      </c>
      <c r="D187" s="29">
        <f t="shared" si="3"/>
        <v>3.3922747018710411E-2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173036.38</v>
      </c>
      <c r="D189" s="29">
        <f t="shared" si="3"/>
        <v>5.2788497957389872E-3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  <row r="224" spans="1:5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62992125984251968" right="0.43307086614173229" top="0.35433070866141736" bottom="0.35433070866141736" header="0.31496062992125984" footer="0.31496062992125984"/>
  <pageSetup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60" zoomScaleNormal="100" workbookViewId="0">
      <selection activeCell="G192" sqref="G192"/>
    </sheetView>
  </sheetViews>
  <sheetFormatPr baseColWidth="10" defaultColWidth="9.140625" defaultRowHeight="11.25" x14ac:dyDescent="0.2"/>
  <cols>
    <col min="1" max="1" width="10" style="4" customWidth="1"/>
    <col min="2" max="2" width="44.85546875" style="4" customWidth="1"/>
    <col min="3" max="3" width="16.42578125" style="4" bestFit="1" customWidth="1"/>
    <col min="4" max="4" width="16.5703125" style="4" customWidth="1"/>
    <col min="5" max="5" width="13.5703125" style="4" customWidth="1"/>
    <col min="6" max="6" width="16.140625" style="4" customWidth="1"/>
    <col min="7" max="7" width="13.85546875" style="4" customWidth="1"/>
    <col min="8" max="8" width="17.42578125" style="4" customWidth="1"/>
    <col min="9" max="9" width="8.85546875" style="4" customWidth="1"/>
    <col min="10" max="10" width="12.85546875" style="4" customWidth="1"/>
    <col min="11" max="16384" width="9.140625" style="4"/>
  </cols>
  <sheetData>
    <row r="1" spans="1:8" s="3" customFormat="1" ht="18.95" customHeight="1" x14ac:dyDescent="0.25">
      <c r="A1" s="177" t="s">
        <v>589</v>
      </c>
      <c r="B1" s="181"/>
      <c r="C1" s="181"/>
      <c r="D1" s="181"/>
      <c r="E1" s="181"/>
      <c r="F1" s="181"/>
      <c r="G1" s="2" t="s">
        <v>486</v>
      </c>
      <c r="H1" s="8">
        <v>2026</v>
      </c>
    </row>
    <row r="2" spans="1:8" s="3" customFormat="1" ht="18.95" customHeight="1" x14ac:dyDescent="0.25">
      <c r="A2" s="177" t="s">
        <v>490</v>
      </c>
      <c r="B2" s="181"/>
      <c r="C2" s="181"/>
      <c r="D2" s="181"/>
      <c r="E2" s="181"/>
      <c r="F2" s="181"/>
      <c r="G2" s="2" t="s">
        <v>487</v>
      </c>
      <c r="H2" s="8" t="s">
        <v>489</v>
      </c>
    </row>
    <row r="3" spans="1:8" s="3" customFormat="1" ht="18.95" customHeight="1" x14ac:dyDescent="0.25">
      <c r="A3" s="177" t="s">
        <v>590</v>
      </c>
      <c r="B3" s="181"/>
      <c r="C3" s="181"/>
      <c r="D3" s="181"/>
      <c r="E3" s="181"/>
      <c r="F3" s="181"/>
      <c r="G3" s="2" t="s">
        <v>488</v>
      </c>
      <c r="H3" s="8">
        <v>2</v>
      </c>
    </row>
    <row r="4" spans="1:8" s="3" customFormat="1" ht="18.95" customHeight="1" x14ac:dyDescent="0.25">
      <c r="A4" s="177" t="s">
        <v>504</v>
      </c>
      <c r="B4" s="181"/>
      <c r="C4" s="181"/>
      <c r="D4" s="181"/>
      <c r="E4" s="181"/>
      <c r="F4" s="181"/>
      <c r="G4" s="2"/>
      <c r="H4" s="8"/>
    </row>
    <row r="5" spans="1:8" x14ac:dyDescent="0.2">
      <c r="A5" s="180" t="s">
        <v>113</v>
      </c>
      <c r="B5" s="180"/>
      <c r="C5" s="180"/>
      <c r="D5" s="180"/>
      <c r="E5" s="180"/>
      <c r="F5" s="180"/>
      <c r="G5" s="180"/>
      <c r="H5" s="180"/>
    </row>
    <row r="7" spans="1:8" x14ac:dyDescent="0.2">
      <c r="A7" s="183" t="s">
        <v>86</v>
      </c>
      <c r="B7" s="183"/>
      <c r="C7" s="183"/>
      <c r="D7" s="183"/>
      <c r="E7" s="183"/>
      <c r="F7" s="183"/>
      <c r="G7" s="183"/>
      <c r="H7" s="183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17849546.18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3" t="s">
        <v>87</v>
      </c>
      <c r="B13" s="183"/>
      <c r="C13" s="183"/>
      <c r="D13" s="183"/>
      <c r="E13" s="183"/>
      <c r="F13" s="183"/>
      <c r="G13" s="183"/>
      <c r="H13" s="183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ht="22.5" x14ac:dyDescent="0.2">
      <c r="A15" s="6">
        <v>1122</v>
      </c>
      <c r="B15" s="4" t="s">
        <v>118</v>
      </c>
      <c r="C15" s="125">
        <v>25740910.550000001</v>
      </c>
      <c r="D15" s="125">
        <v>26461061.850000001</v>
      </c>
      <c r="E15" s="125">
        <v>28095098.98</v>
      </c>
      <c r="F15" s="125">
        <v>29353910.02</v>
      </c>
      <c r="G15" s="125">
        <v>0</v>
      </c>
      <c r="H15" s="161" t="s">
        <v>593</v>
      </c>
    </row>
    <row r="16" spans="1:8" x14ac:dyDescent="0.2">
      <c r="A16" s="6">
        <v>1124</v>
      </c>
      <c r="B16" s="4" t="s">
        <v>119</v>
      </c>
      <c r="C16" s="125">
        <v>6630</v>
      </c>
      <c r="D16" s="125">
        <v>6630</v>
      </c>
      <c r="E16" s="125">
        <v>6630</v>
      </c>
      <c r="F16" s="125">
        <v>6630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3" t="s">
        <v>88</v>
      </c>
      <c r="B18" s="183"/>
      <c r="C18" s="183"/>
      <c r="D18" s="183"/>
      <c r="E18" s="183"/>
      <c r="F18" s="183"/>
      <c r="G18" s="183"/>
      <c r="H18" s="183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ht="22.5" x14ac:dyDescent="0.2">
      <c r="A20" s="6">
        <v>1123</v>
      </c>
      <c r="B20" s="4" t="s">
        <v>125</v>
      </c>
      <c r="C20" s="125">
        <v>755113.42</v>
      </c>
      <c r="D20" s="125">
        <v>0</v>
      </c>
      <c r="E20" s="125">
        <v>0</v>
      </c>
      <c r="F20" s="125">
        <v>0</v>
      </c>
      <c r="G20" s="125">
        <v>755113.42</v>
      </c>
      <c r="H20" s="161" t="s">
        <v>594</v>
      </c>
    </row>
    <row r="21" spans="1:8" x14ac:dyDescent="0.2">
      <c r="A21" s="6">
        <v>1125</v>
      </c>
      <c r="B21" s="4" t="s">
        <v>126</v>
      </c>
      <c r="C21" s="125">
        <v>413216.94</v>
      </c>
      <c r="D21" s="125">
        <v>0</v>
      </c>
      <c r="E21" s="125">
        <v>0</v>
      </c>
      <c r="F21" s="125">
        <v>0</v>
      </c>
      <c r="G21" s="125">
        <v>413216.94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ht="33.75" x14ac:dyDescent="0.2">
      <c r="A23" s="6">
        <v>1129</v>
      </c>
      <c r="B23" s="4" t="s">
        <v>476</v>
      </c>
      <c r="C23" s="125">
        <v>16555569.15</v>
      </c>
      <c r="D23" s="125">
        <v>0</v>
      </c>
      <c r="E23" s="125">
        <v>0</v>
      </c>
      <c r="F23" s="125">
        <v>0</v>
      </c>
      <c r="G23" s="125">
        <v>16555569.15</v>
      </c>
      <c r="H23" s="161" t="s">
        <v>595</v>
      </c>
    </row>
    <row r="24" spans="1:8" ht="22.5" x14ac:dyDescent="0.2">
      <c r="A24" s="6">
        <v>1131</v>
      </c>
      <c r="B24" s="161" t="s">
        <v>127</v>
      </c>
      <c r="C24" s="125">
        <v>341877.04</v>
      </c>
      <c r="D24" s="125">
        <v>0</v>
      </c>
      <c r="E24" s="125">
        <v>0</v>
      </c>
      <c r="F24" s="125">
        <v>0</v>
      </c>
      <c r="G24" s="125">
        <v>341877.04</v>
      </c>
    </row>
    <row r="25" spans="1:8" ht="22.5" x14ac:dyDescent="0.2">
      <c r="A25" s="6">
        <v>1132</v>
      </c>
      <c r="B25" s="161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ht="22.5" x14ac:dyDescent="0.2">
      <c r="A26" s="6">
        <v>1133</v>
      </c>
      <c r="B26" s="161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161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3" t="s">
        <v>477</v>
      </c>
      <c r="B30" s="183"/>
      <c r="C30" s="183"/>
      <c r="D30" s="183"/>
      <c r="E30" s="183"/>
      <c r="F30" s="183"/>
      <c r="G30" s="183"/>
      <c r="H30" s="183"/>
    </row>
    <row r="31" spans="1:8" s="161" customFormat="1" ht="33.75" x14ac:dyDescent="0.2">
      <c r="A31" s="163" t="s">
        <v>84</v>
      </c>
      <c r="B31" s="163" t="s">
        <v>81</v>
      </c>
      <c r="C31" s="163" t="s">
        <v>82</v>
      </c>
      <c r="D31" s="163" t="s">
        <v>90</v>
      </c>
      <c r="E31" s="163" t="s">
        <v>89</v>
      </c>
      <c r="F31" s="163" t="s">
        <v>92</v>
      </c>
      <c r="G31" s="163"/>
      <c r="H31" s="163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ht="22.5" x14ac:dyDescent="0.2">
      <c r="A36" s="6">
        <v>1144</v>
      </c>
      <c r="B36" s="161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83" t="s">
        <v>138</v>
      </c>
      <c r="B39" s="183"/>
      <c r="C39" s="183"/>
      <c r="D39" s="183"/>
      <c r="E39" s="183"/>
      <c r="F39" s="183"/>
      <c r="G39" s="159"/>
      <c r="H39" s="159"/>
    </row>
    <row r="40" spans="1:8" s="161" customFormat="1" ht="33.75" x14ac:dyDescent="0.2">
      <c r="A40" s="163" t="s">
        <v>84</v>
      </c>
      <c r="B40" s="163" t="s">
        <v>81</v>
      </c>
      <c r="C40" s="163" t="s">
        <v>82</v>
      </c>
      <c r="D40" s="163" t="s">
        <v>89</v>
      </c>
      <c r="E40" s="163" t="s">
        <v>91</v>
      </c>
      <c r="F40" s="163" t="s">
        <v>92</v>
      </c>
      <c r="G40" s="164"/>
      <c r="H40" s="164"/>
    </row>
    <row r="41" spans="1:8" x14ac:dyDescent="0.2">
      <c r="A41" s="6">
        <v>1150</v>
      </c>
      <c r="B41" s="4" t="s">
        <v>139</v>
      </c>
      <c r="C41" s="125">
        <f>C42</f>
        <v>12423187.720000001</v>
      </c>
      <c r="E41" s="4" t="str">
        <f>+IF(OR(C41&lt;&gt;0,C42&lt;&gt;0),"","SIN INFORMACIÓN QUE REVELAR")</f>
        <v/>
      </c>
    </row>
    <row r="42" spans="1:8" x14ac:dyDescent="0.2">
      <c r="A42" s="6">
        <v>1151</v>
      </c>
      <c r="B42" s="4" t="s">
        <v>140</v>
      </c>
      <c r="C42" s="125">
        <v>12423187.720000001</v>
      </c>
    </row>
    <row r="44" spans="1:8" x14ac:dyDescent="0.2">
      <c r="A44" s="183" t="s">
        <v>93</v>
      </c>
      <c r="B44" s="183"/>
      <c r="C44" s="183"/>
      <c r="D44" s="183"/>
      <c r="E44" s="183"/>
      <c r="F44" s="183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83" t="s">
        <v>94</v>
      </c>
      <c r="B48" s="183"/>
      <c r="C48" s="183"/>
      <c r="D48" s="183"/>
      <c r="E48" s="183"/>
      <c r="F48" s="183"/>
      <c r="G48" s="183"/>
      <c r="H48" s="183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3" t="s">
        <v>98</v>
      </c>
      <c r="B54" s="183"/>
      <c r="C54" s="183"/>
      <c r="D54" s="183"/>
      <c r="E54" s="183"/>
      <c r="F54" s="183"/>
      <c r="G54" s="183"/>
      <c r="H54" s="183"/>
      <c r="I54" s="183"/>
      <c r="J54" s="183"/>
    </row>
    <row r="55" spans="1:10" s="161" customFormat="1" ht="22.5" x14ac:dyDescent="0.2">
      <c r="A55" s="163" t="s">
        <v>84</v>
      </c>
      <c r="B55" s="163" t="s">
        <v>81</v>
      </c>
      <c r="C55" s="163" t="s">
        <v>82</v>
      </c>
      <c r="D55" s="163" t="s">
        <v>95</v>
      </c>
      <c r="E55" s="163" t="s">
        <v>96</v>
      </c>
      <c r="F55" s="163" t="s">
        <v>540</v>
      </c>
      <c r="G55" s="163" t="s">
        <v>541</v>
      </c>
      <c r="H55" s="163" t="s">
        <v>97</v>
      </c>
      <c r="I55" s="163" t="s">
        <v>542</v>
      </c>
      <c r="J55" s="163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60870054.799999997</v>
      </c>
      <c r="D56" s="125">
        <f>SUM(D57:D63)</f>
        <v>331.87</v>
      </c>
      <c r="E56" s="125">
        <f>SUM(E57:E63)</f>
        <v>-7275.25</v>
      </c>
      <c r="F56" s="4" t="s">
        <v>596</v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13274.91</v>
      </c>
      <c r="D59" s="125">
        <v>331.87</v>
      </c>
      <c r="E59" s="125">
        <v>-7275.25</v>
      </c>
      <c r="F59" s="4" t="s">
        <v>596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44148671.700000003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16708108.189999999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40531114.219999999</v>
      </c>
      <c r="D64" s="125">
        <f t="shared" ref="D64:E64" si="0">SUM(D65:D72)</f>
        <v>1111959.9100000001</v>
      </c>
      <c r="E64" s="125">
        <f t="shared" si="0"/>
        <v>-18672942.439999998</v>
      </c>
      <c r="F64" s="4" t="s">
        <v>596</v>
      </c>
    </row>
    <row r="65" spans="1:9" x14ac:dyDescent="0.2">
      <c r="A65" s="6">
        <v>1241</v>
      </c>
      <c r="B65" s="4" t="s">
        <v>153</v>
      </c>
      <c r="C65" s="125">
        <v>4349904.58</v>
      </c>
      <c r="D65" s="125">
        <v>16220.75</v>
      </c>
      <c r="E65" s="125">
        <v>-1826634.3</v>
      </c>
      <c r="F65" s="4" t="s">
        <v>596</v>
      </c>
    </row>
    <row r="66" spans="1:9" x14ac:dyDescent="0.2">
      <c r="A66" s="6">
        <v>1242</v>
      </c>
      <c r="B66" s="4" t="s">
        <v>154</v>
      </c>
      <c r="C66" s="125">
        <v>239370.92</v>
      </c>
      <c r="D66" s="125">
        <v>3598.67</v>
      </c>
      <c r="E66" s="125">
        <v>-178944.58</v>
      </c>
      <c r="F66" s="4" t="s">
        <v>596</v>
      </c>
    </row>
    <row r="67" spans="1:9" x14ac:dyDescent="0.2">
      <c r="A67" s="6">
        <v>1243</v>
      </c>
      <c r="B67" s="4" t="s">
        <v>155</v>
      </c>
      <c r="C67" s="125">
        <v>44214.73</v>
      </c>
      <c r="D67" s="125">
        <v>880.74</v>
      </c>
      <c r="E67" s="125">
        <v>-17467.939999999999</v>
      </c>
      <c r="F67" s="4" t="s">
        <v>596</v>
      </c>
    </row>
    <row r="68" spans="1:9" x14ac:dyDescent="0.2">
      <c r="A68" s="6">
        <v>1244</v>
      </c>
      <c r="B68" s="4" t="s">
        <v>156</v>
      </c>
      <c r="C68" s="125">
        <v>19693480.039999999</v>
      </c>
      <c r="D68" s="125">
        <v>653810.02</v>
      </c>
      <c r="E68" s="125">
        <v>-10881491.859999999</v>
      </c>
      <c r="F68" s="4" t="s">
        <v>596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16204143.949999999</v>
      </c>
      <c r="D70" s="125">
        <v>437449.73</v>
      </c>
      <c r="E70" s="125">
        <v>-5768403.7599999998</v>
      </c>
      <c r="F70" s="4" t="s">
        <v>596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3" t="s">
        <v>99</v>
      </c>
      <c r="B74" s="183"/>
      <c r="C74" s="183"/>
      <c r="D74" s="183"/>
      <c r="E74" s="183"/>
      <c r="F74" s="183"/>
      <c r="G74" s="183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3516386.89</v>
      </c>
      <c r="D76" s="125">
        <f>SUM(D77:D81)</f>
        <v>173036.38</v>
      </c>
      <c r="E76" s="125">
        <f>SUM(E77:E81)</f>
        <v>-1807252.47</v>
      </c>
      <c r="F76" s="4" t="s">
        <v>597</v>
      </c>
    </row>
    <row r="77" spans="1:9" x14ac:dyDescent="0.2">
      <c r="A77" s="6">
        <v>1251</v>
      </c>
      <c r="B77" s="4" t="s">
        <v>163</v>
      </c>
      <c r="C77" s="125">
        <v>3516386.89</v>
      </c>
      <c r="D77" s="125">
        <v>173036.38</v>
      </c>
      <c r="E77" s="125">
        <v>-1807252.47</v>
      </c>
      <c r="F77" s="4" t="s">
        <v>597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3744266.72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3744266.72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3" t="s">
        <v>101</v>
      </c>
      <c r="B90" s="183"/>
      <c r="C90" s="183"/>
      <c r="D90" s="183"/>
      <c r="E90" s="183"/>
      <c r="F90" s="183"/>
      <c r="G90" s="183"/>
      <c r="H90" s="183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ht="22.5" x14ac:dyDescent="0.2">
      <c r="A93" s="6">
        <v>1161</v>
      </c>
      <c r="B93" s="161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3" t="s">
        <v>588</v>
      </c>
      <c r="B96" s="183"/>
      <c r="C96" s="183"/>
      <c r="D96" s="183"/>
      <c r="E96" s="183"/>
      <c r="F96" s="183"/>
      <c r="G96" s="183"/>
      <c r="H96" s="183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ht="22.5" x14ac:dyDescent="0.2">
      <c r="A101" s="6">
        <v>1193</v>
      </c>
      <c r="B101" s="161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3" t="s">
        <v>102</v>
      </c>
      <c r="B108" s="183"/>
      <c r="C108" s="183"/>
      <c r="D108" s="183"/>
      <c r="E108" s="183"/>
      <c r="F108" s="183"/>
      <c r="G108" s="183"/>
      <c r="H108" s="183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31975125.140000001</v>
      </c>
      <c r="D110" s="125">
        <v>0</v>
      </c>
      <c r="E110" s="125">
        <f>SUM(E111:E119)</f>
        <v>0</v>
      </c>
      <c r="F110" s="125">
        <f>SUM(F111:F119)</f>
        <v>0</v>
      </c>
      <c r="G110" s="125">
        <v>31975125.140000001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56.25" x14ac:dyDescent="0.2">
      <c r="A111" s="6">
        <v>2111</v>
      </c>
      <c r="B111" s="4" t="s">
        <v>184</v>
      </c>
      <c r="C111" s="125">
        <v>4451.13</v>
      </c>
      <c r="D111" s="125">
        <v>0</v>
      </c>
      <c r="E111" s="125">
        <v>0</v>
      </c>
      <c r="F111" s="125">
        <v>0</v>
      </c>
      <c r="G111" s="125">
        <v>4451.13</v>
      </c>
      <c r="H111" s="161" t="s">
        <v>598</v>
      </c>
    </row>
    <row r="112" spans="1:8" ht="22.5" x14ac:dyDescent="0.2">
      <c r="A112" s="6">
        <v>2112</v>
      </c>
      <c r="B112" s="4" t="s">
        <v>185</v>
      </c>
      <c r="C112" s="125">
        <v>1842877.11</v>
      </c>
      <c r="D112" s="125">
        <v>0</v>
      </c>
      <c r="E112" s="125">
        <v>0</v>
      </c>
      <c r="F112" s="125">
        <v>0</v>
      </c>
      <c r="G112" s="125">
        <v>1842877.11</v>
      </c>
      <c r="H112" s="161" t="s">
        <v>599</v>
      </c>
    </row>
    <row r="113" spans="1:8" x14ac:dyDescent="0.2">
      <c r="A113" s="6">
        <v>2113</v>
      </c>
      <c r="B113" s="4" t="s">
        <v>186</v>
      </c>
      <c r="C113" s="125">
        <v>17500</v>
      </c>
      <c r="D113" s="125">
        <v>0</v>
      </c>
      <c r="E113" s="125">
        <v>0</v>
      </c>
      <c r="F113" s="125">
        <v>0</v>
      </c>
      <c r="G113" s="125">
        <v>17500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v>0</v>
      </c>
      <c r="E115" s="125">
        <v>0</v>
      </c>
      <c r="F115" s="125">
        <v>0</v>
      </c>
      <c r="G115" s="125">
        <v>0</v>
      </c>
    </row>
    <row r="116" spans="1:8" ht="22.5" x14ac:dyDescent="0.2">
      <c r="A116" s="6">
        <v>2116</v>
      </c>
      <c r="B116" s="161" t="s">
        <v>189</v>
      </c>
      <c r="C116" s="125">
        <v>0</v>
      </c>
      <c r="D116" s="125">
        <v>0</v>
      </c>
      <c r="E116" s="125">
        <v>0</v>
      </c>
      <c r="F116" s="125">
        <v>0</v>
      </c>
      <c r="G116" s="125">
        <v>0</v>
      </c>
    </row>
    <row r="117" spans="1:8" ht="45" x14ac:dyDescent="0.2">
      <c r="A117" s="6">
        <v>2117</v>
      </c>
      <c r="B117" s="4" t="s">
        <v>190</v>
      </c>
      <c r="C117" s="125">
        <v>29029933.120000001</v>
      </c>
      <c r="D117" s="125">
        <v>0</v>
      </c>
      <c r="E117" s="125">
        <v>0</v>
      </c>
      <c r="F117" s="125">
        <v>0</v>
      </c>
      <c r="G117" s="125">
        <v>29029933.120000001</v>
      </c>
      <c r="H117" s="162" t="s">
        <v>600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1080363.78</v>
      </c>
      <c r="D119" s="125">
        <v>0</v>
      </c>
      <c r="E119" s="125">
        <v>0</v>
      </c>
      <c r="F119" s="125">
        <v>0</v>
      </c>
      <c r="G119" s="125">
        <v>1080363.78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v>0</v>
      </c>
      <c r="E120" s="125">
        <f t="shared" ref="E120:G120" si="1">SUM(E121:E123)</f>
        <v>0</v>
      </c>
      <c r="F120" s="125">
        <f t="shared" si="1"/>
        <v>0</v>
      </c>
      <c r="G120" s="125">
        <f t="shared" si="1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v>0</v>
      </c>
      <c r="E121" s="125">
        <v>0</v>
      </c>
      <c r="F121" s="125">
        <v>0</v>
      </c>
      <c r="G121" s="125">
        <v>0</v>
      </c>
    </row>
    <row r="122" spans="1:8" ht="22.5" x14ac:dyDescent="0.2">
      <c r="A122" s="6">
        <v>2122</v>
      </c>
      <c r="B122" s="161" t="s">
        <v>195</v>
      </c>
      <c r="C122" s="125">
        <v>0</v>
      </c>
      <c r="D122" s="125"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3" t="s">
        <v>103</v>
      </c>
      <c r="B125" s="183"/>
      <c r="C125" s="183"/>
      <c r="D125" s="183"/>
      <c r="E125" s="183"/>
      <c r="F125" s="183"/>
      <c r="G125" s="183"/>
      <c r="H125" s="183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ht="22.5" customHeight="1" x14ac:dyDescent="0.2">
      <c r="A127" s="6">
        <v>2160</v>
      </c>
      <c r="B127" s="4" t="s">
        <v>197</v>
      </c>
      <c r="C127" s="125">
        <f>SUM(C128:C133)</f>
        <v>0</v>
      </c>
      <c r="E127" s="161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ht="22.5" x14ac:dyDescent="0.2">
      <c r="A131" s="6">
        <v>2164</v>
      </c>
      <c r="B131" s="161" t="s">
        <v>201</v>
      </c>
      <c r="C131" s="125">
        <v>0</v>
      </c>
    </row>
    <row r="132" spans="1:8" ht="22.5" x14ac:dyDescent="0.2">
      <c r="A132" s="6">
        <v>2165</v>
      </c>
      <c r="B132" s="161" t="s">
        <v>202</v>
      </c>
      <c r="C132" s="125">
        <v>0</v>
      </c>
    </row>
    <row r="133" spans="1:8" x14ac:dyDescent="0.2">
      <c r="A133" s="6">
        <v>2166</v>
      </c>
      <c r="B133" s="161" t="s">
        <v>203</v>
      </c>
      <c r="C133" s="125">
        <v>0</v>
      </c>
    </row>
    <row r="134" spans="1:8" ht="22.5" x14ac:dyDescent="0.2">
      <c r="A134" s="6">
        <v>2250</v>
      </c>
      <c r="B134" s="161" t="s">
        <v>204</v>
      </c>
      <c r="C134" s="125">
        <f>SUM(C135:C140)</f>
        <v>0</v>
      </c>
    </row>
    <row r="135" spans="1:8" x14ac:dyDescent="0.2">
      <c r="A135" s="6">
        <v>2251</v>
      </c>
      <c r="B135" s="161" t="s">
        <v>205</v>
      </c>
      <c r="C135" s="125">
        <v>0</v>
      </c>
    </row>
    <row r="136" spans="1:8" x14ac:dyDescent="0.2">
      <c r="A136" s="6">
        <v>2252</v>
      </c>
      <c r="B136" s="161" t="s">
        <v>206</v>
      </c>
      <c r="C136" s="125">
        <v>0</v>
      </c>
    </row>
    <row r="137" spans="1:8" x14ac:dyDescent="0.2">
      <c r="A137" s="6">
        <v>2253</v>
      </c>
      <c r="B137" s="161" t="s">
        <v>207</v>
      </c>
      <c r="C137" s="125">
        <v>0</v>
      </c>
    </row>
    <row r="138" spans="1:8" ht="22.5" x14ac:dyDescent="0.2">
      <c r="A138" s="6">
        <v>2254</v>
      </c>
      <c r="B138" s="161" t="s">
        <v>208</v>
      </c>
      <c r="C138" s="125">
        <v>0</v>
      </c>
    </row>
    <row r="139" spans="1:8" ht="22.5" x14ac:dyDescent="0.2">
      <c r="A139" s="6">
        <v>2255</v>
      </c>
      <c r="B139" s="161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83" t="s">
        <v>543</v>
      </c>
      <c r="B142" s="183"/>
      <c r="C142" s="183"/>
      <c r="D142" s="183"/>
      <c r="E142" s="183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ht="24.75" customHeight="1" x14ac:dyDescent="0.2">
      <c r="A144" s="6">
        <v>2150</v>
      </c>
      <c r="B144" s="4" t="s">
        <v>544</v>
      </c>
      <c r="C144" s="125">
        <f>SUM(C145:C147)</f>
        <v>0</v>
      </c>
      <c r="E144" s="161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82" t="s">
        <v>547</v>
      </c>
      <c r="B153" s="182"/>
      <c r="C153" s="182"/>
      <c r="D153" s="182"/>
      <c r="E153" s="182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ht="22.5" customHeight="1" x14ac:dyDescent="0.2">
      <c r="A155" s="98">
        <v>2170</v>
      </c>
      <c r="B155" s="99" t="s">
        <v>548</v>
      </c>
      <c r="C155" s="127">
        <f>SUM(C156:C158)</f>
        <v>0</v>
      </c>
      <c r="D155" s="99"/>
      <c r="E155" s="165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2" t="s">
        <v>557</v>
      </c>
      <c r="B165" s="182"/>
      <c r="C165" s="182"/>
      <c r="D165" s="182"/>
      <c r="E165" s="182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ht="26.25" customHeight="1" x14ac:dyDescent="0.2">
      <c r="A167" s="98">
        <v>2190</v>
      </c>
      <c r="B167" s="99" t="s">
        <v>558</v>
      </c>
      <c r="C167" s="127">
        <f>SUM(C168:C170)</f>
        <v>0</v>
      </c>
      <c r="D167" s="99"/>
      <c r="E167" s="165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23622047244094491" right="0.23622047244094491" top="0.55118110236220474" bottom="0.35433070866141736" header="0.31496062992125984" footer="0.31496062992125984"/>
  <pageSetup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topLeftCell="A25" workbookViewId="0">
      <selection activeCell="G49" sqref="G49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0" style="12" customWidth="1"/>
    <col min="6" max="16384" width="9.140625" style="12"/>
  </cols>
  <sheetData>
    <row r="1" spans="1:5" ht="18.95" customHeight="1" x14ac:dyDescent="0.2">
      <c r="A1" s="184" t="s">
        <v>589</v>
      </c>
      <c r="B1" s="184"/>
      <c r="C1" s="184"/>
      <c r="D1" s="10" t="s">
        <v>486</v>
      </c>
      <c r="E1" s="11">
        <v>2026</v>
      </c>
    </row>
    <row r="2" spans="1:5" ht="18.95" customHeight="1" x14ac:dyDescent="0.2">
      <c r="A2" s="184" t="s">
        <v>492</v>
      </c>
      <c r="B2" s="184"/>
      <c r="C2" s="184"/>
      <c r="D2" s="10" t="s">
        <v>487</v>
      </c>
      <c r="E2" s="11" t="s">
        <v>489</v>
      </c>
    </row>
    <row r="3" spans="1:5" ht="18.95" customHeight="1" x14ac:dyDescent="0.2">
      <c r="A3" s="184" t="s">
        <v>590</v>
      </c>
      <c r="B3" s="184"/>
      <c r="C3" s="184"/>
      <c r="D3" s="10" t="s">
        <v>488</v>
      </c>
      <c r="E3" s="11">
        <v>2</v>
      </c>
    </row>
    <row r="4" spans="1:5" ht="18.95" customHeight="1" x14ac:dyDescent="0.2">
      <c r="A4" s="184" t="s">
        <v>504</v>
      </c>
      <c r="B4" s="184"/>
      <c r="C4" s="184"/>
      <c r="D4" s="10"/>
      <c r="E4" s="11"/>
    </row>
    <row r="5" spans="1:5" x14ac:dyDescent="0.2">
      <c r="A5" s="186" t="s">
        <v>113</v>
      </c>
      <c r="B5" s="186"/>
      <c r="C5" s="186"/>
      <c r="D5" s="186"/>
      <c r="E5" s="186"/>
    </row>
    <row r="7" spans="1:5" x14ac:dyDescent="0.2">
      <c r="A7" s="185" t="s">
        <v>104</v>
      </c>
      <c r="B7" s="185"/>
      <c r="C7" s="185"/>
      <c r="D7" s="185"/>
      <c r="E7" s="185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139098132.74000001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704552.5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5" t="s">
        <v>105</v>
      </c>
      <c r="B13" s="185"/>
      <c r="C13" s="185"/>
      <c r="D13" s="185"/>
      <c r="E13" s="185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8903941.3000000007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-10551915.5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23622047244094491" right="0.23622047244094491" top="0.74803149606299213" bottom="0.74803149606299213" header="0.31496062992125984" footer="0.31496062992125984"/>
  <pageSetup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136" zoomScaleNormal="100" workbookViewId="0">
      <selection activeCell="B149" sqref="B14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4.42578125" style="12" customWidth="1"/>
    <col min="4" max="4" width="16.42578125" style="12" bestFit="1" customWidth="1"/>
    <col min="5" max="5" width="13.5703125" style="12" customWidth="1"/>
    <col min="6" max="16384" width="9.140625" style="12"/>
  </cols>
  <sheetData>
    <row r="1" spans="1:5" s="16" customFormat="1" ht="18.95" customHeight="1" x14ac:dyDescent="0.25">
      <c r="A1" s="184" t="s">
        <v>589</v>
      </c>
      <c r="B1" s="184"/>
      <c r="C1" s="184"/>
      <c r="D1" s="10" t="s">
        <v>486</v>
      </c>
      <c r="E1" s="11">
        <v>2026</v>
      </c>
    </row>
    <row r="2" spans="1:5" s="16" customFormat="1" ht="18.95" customHeight="1" x14ac:dyDescent="0.25">
      <c r="A2" s="184" t="s">
        <v>493</v>
      </c>
      <c r="B2" s="184"/>
      <c r="C2" s="184"/>
      <c r="D2" s="10" t="s">
        <v>487</v>
      </c>
      <c r="E2" s="11" t="s">
        <v>489</v>
      </c>
    </row>
    <row r="3" spans="1:5" s="16" customFormat="1" ht="18.95" customHeight="1" x14ac:dyDescent="0.25">
      <c r="A3" s="184" t="s">
        <v>590</v>
      </c>
      <c r="B3" s="184"/>
      <c r="C3" s="184"/>
      <c r="D3" s="10" t="s">
        <v>488</v>
      </c>
      <c r="E3" s="11">
        <v>2</v>
      </c>
    </row>
    <row r="4" spans="1:5" s="16" customFormat="1" ht="18.95" customHeight="1" x14ac:dyDescent="0.25">
      <c r="A4" s="184" t="s">
        <v>504</v>
      </c>
      <c r="B4" s="184"/>
      <c r="C4" s="184"/>
      <c r="D4" s="10"/>
      <c r="E4" s="11"/>
    </row>
    <row r="5" spans="1:5" x14ac:dyDescent="0.2">
      <c r="A5" s="186" t="s">
        <v>113</v>
      </c>
      <c r="B5" s="186"/>
      <c r="C5" s="186"/>
      <c r="D5" s="186"/>
      <c r="E5" s="186"/>
    </row>
    <row r="7" spans="1:5" x14ac:dyDescent="0.2">
      <c r="A7" s="185" t="s">
        <v>567</v>
      </c>
      <c r="B7" s="185"/>
      <c r="C7" s="185"/>
      <c r="D7" s="185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7833157.1100000003</v>
      </c>
      <c r="D10" s="128">
        <v>5596763.4299999997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17849546.18</v>
      </c>
      <c r="D12" s="128">
        <v>14425436.970000001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108930</v>
      </c>
      <c r="D14" s="128">
        <v>91352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25791633.289999999</v>
      </c>
      <c r="D16" s="129">
        <f>SUM(D9:D15)</f>
        <v>20113552.399999999</v>
      </c>
    </row>
    <row r="19" spans="1:5" x14ac:dyDescent="0.2">
      <c r="A19" s="185" t="s">
        <v>568</v>
      </c>
      <c r="B19" s="185"/>
      <c r="C19" s="185"/>
      <c r="D19" s="185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3475454.3899999997</v>
      </c>
      <c r="D21" s="129">
        <f>SUM(D22:D28)</f>
        <v>202605.8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2089483.45</v>
      </c>
      <c r="D26" s="128">
        <v>202605.8</v>
      </c>
    </row>
    <row r="27" spans="1:5" x14ac:dyDescent="0.2">
      <c r="A27" s="14">
        <v>1236</v>
      </c>
      <c r="B27" s="12" t="s">
        <v>150</v>
      </c>
      <c r="C27" s="128">
        <v>1385970.94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209091.81</v>
      </c>
      <c r="D29" s="129">
        <f>SUM(D30:D37)</f>
        <v>687492.16</v>
      </c>
    </row>
    <row r="30" spans="1:5" x14ac:dyDescent="0.2">
      <c r="A30" s="14">
        <v>1241</v>
      </c>
      <c r="B30" s="12" t="s">
        <v>153</v>
      </c>
      <c r="C30" s="128">
        <v>16981.900000000001</v>
      </c>
      <c r="D30" s="128">
        <v>40945.699999999997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30163.79</v>
      </c>
      <c r="D33" s="128">
        <v>170552.76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161946.12</v>
      </c>
      <c r="D35" s="128">
        <v>475993.7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3684546.1999999997</v>
      </c>
      <c r="D44" s="129">
        <f>D21+D29+D38</f>
        <v>890097.96</v>
      </c>
    </row>
    <row r="46" spans="1:5" x14ac:dyDescent="0.2">
      <c r="A46" s="185" t="s">
        <v>569</v>
      </c>
      <c r="B46" s="185"/>
      <c r="C46" s="185"/>
      <c r="D46" s="185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8903941.3000000007</v>
      </c>
      <c r="D48" s="129">
        <v>-1705272.47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3067824.18</v>
      </c>
      <c r="D49" s="129">
        <f>D54+D66+D94+D97+D50</f>
        <v>8185211.7300000004</v>
      </c>
    </row>
    <row r="50" spans="1:4" x14ac:dyDescent="0.2">
      <c r="A50" s="79">
        <v>5100</v>
      </c>
      <c r="B50" s="80" t="s">
        <v>272</v>
      </c>
      <c r="C50" s="132">
        <f>SUM(C53+C51)</f>
        <v>1621985.95</v>
      </c>
      <c r="D50" s="132">
        <f>SUM(D53+D51)</f>
        <v>4411728.83</v>
      </c>
    </row>
    <row r="51" spans="1:4" x14ac:dyDescent="0.2">
      <c r="A51" s="105">
        <v>5120</v>
      </c>
      <c r="B51" s="116" t="s">
        <v>140</v>
      </c>
      <c r="C51" s="133">
        <f>C52</f>
        <v>1621985.95</v>
      </c>
      <c r="D51" s="133">
        <f>D52</f>
        <v>4411728.83</v>
      </c>
    </row>
    <row r="52" spans="1:4" x14ac:dyDescent="0.2">
      <c r="A52" s="98">
        <v>5120</v>
      </c>
      <c r="B52" s="117" t="s">
        <v>140</v>
      </c>
      <c r="C52" s="127">
        <v>1621985.95</v>
      </c>
      <c r="D52" s="127">
        <v>4411728.83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1285328.1600000001</v>
      </c>
      <c r="D66" s="129">
        <f>D67+D76+D79+D85</f>
        <v>3761966.7</v>
      </c>
    </row>
    <row r="67" spans="1:4" x14ac:dyDescent="0.2">
      <c r="A67" s="14">
        <v>5510</v>
      </c>
      <c r="B67" s="12" t="s">
        <v>352</v>
      </c>
      <c r="C67" s="128">
        <f>SUM(C68:C75)</f>
        <v>1285328.1600000001</v>
      </c>
      <c r="D67" s="128">
        <f>SUM(D68:D75)</f>
        <v>3761966.7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331.87</v>
      </c>
      <c r="D70" s="128">
        <v>663.74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1111959.9099999999</v>
      </c>
      <c r="D72" s="128">
        <v>3409011.33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173036.38</v>
      </c>
      <c r="D74" s="128">
        <v>352291.63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160510.07</v>
      </c>
      <c r="D97" s="129">
        <f>SUM(D98:D102)</f>
        <v>11516.2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46419.07</v>
      </c>
      <c r="D99" s="128">
        <v>10183.290000000001</v>
      </c>
    </row>
    <row r="100" spans="1:4" x14ac:dyDescent="0.2">
      <c r="A100" s="14">
        <v>2112</v>
      </c>
      <c r="B100" s="12" t="s">
        <v>512</v>
      </c>
      <c r="C100" s="128">
        <v>114091</v>
      </c>
      <c r="D100" s="128">
        <v>1332.91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2089649.07</v>
      </c>
      <c r="D103" s="132">
        <f>+D104+D106+D112</f>
        <v>6421624.4000000004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2089649.07</v>
      </c>
      <c r="D112" s="143">
        <f>SUM(D113)</f>
        <v>6421624.4000000004</v>
      </c>
    </row>
    <row r="113" spans="1:4" x14ac:dyDescent="0.2">
      <c r="A113" s="81">
        <v>1151</v>
      </c>
      <c r="B113" s="82" t="s">
        <v>140</v>
      </c>
      <c r="C113" s="144">
        <v>2089649.07</v>
      </c>
      <c r="D113" s="144">
        <v>6421624.4000000004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9882116.4100000001</v>
      </c>
      <c r="D147" s="129">
        <f>D48+D49-D103-D114</f>
        <v>58314.860000000335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62992125984251968" right="0.43307086614173229" top="0.55118110236220474" bottom="0.35433070866141736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4" workbookViewId="0">
      <selection activeCell="B16" sqref="B16"/>
    </sheetView>
  </sheetViews>
  <sheetFormatPr baseColWidth="10" defaultColWidth="11.42578125" defaultRowHeight="11.25" x14ac:dyDescent="0.2"/>
  <cols>
    <col min="1" max="1" width="3.28515625" style="18" customWidth="1"/>
    <col min="2" max="2" width="60.1406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8" t="s">
        <v>589</v>
      </c>
      <c r="B1" s="189"/>
      <c r="C1" s="190"/>
    </row>
    <row r="2" spans="1:3" s="17" customFormat="1" ht="18" customHeight="1" x14ac:dyDescent="0.25">
      <c r="A2" s="191" t="s">
        <v>494</v>
      </c>
      <c r="B2" s="192"/>
      <c r="C2" s="193"/>
    </row>
    <row r="3" spans="1:3" s="17" customFormat="1" ht="18" customHeight="1" x14ac:dyDescent="0.25">
      <c r="A3" s="191" t="s">
        <v>590</v>
      </c>
      <c r="B3" s="192"/>
      <c r="C3" s="193"/>
    </row>
    <row r="4" spans="1:3" s="19" customFormat="1" ht="18" customHeight="1" x14ac:dyDescent="0.2">
      <c r="A4" s="194" t="s">
        <v>495</v>
      </c>
      <c r="B4" s="195"/>
      <c r="C4" s="196"/>
    </row>
    <row r="5" spans="1:3" s="19" customFormat="1" ht="18" customHeight="1" x14ac:dyDescent="0.2">
      <c r="A5" s="197" t="s">
        <v>399</v>
      </c>
      <c r="B5" s="198"/>
      <c r="C5" s="111">
        <v>2026</v>
      </c>
    </row>
    <row r="6" spans="1:3" x14ac:dyDescent="0.2">
      <c r="A6" s="30" t="s">
        <v>428</v>
      </c>
      <c r="B6" s="30"/>
      <c r="C6" s="71">
        <v>41683123.640000001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41683123.640000001</v>
      </c>
    </row>
    <row r="23" spans="1:3" ht="21" customHeight="1" x14ac:dyDescent="0.2">
      <c r="A23" s="187" t="s">
        <v>506</v>
      </c>
      <c r="B23" s="187"/>
      <c r="C23" s="187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34" workbookViewId="0">
      <selection activeCell="B63" sqref="B63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9" t="s">
        <v>589</v>
      </c>
      <c r="B1" s="200"/>
      <c r="C1" s="201"/>
    </row>
    <row r="2" spans="1:3" s="20" customFormat="1" ht="18.95" customHeight="1" x14ac:dyDescent="0.25">
      <c r="A2" s="202" t="s">
        <v>496</v>
      </c>
      <c r="B2" s="203"/>
      <c r="C2" s="204"/>
    </row>
    <row r="3" spans="1:3" s="20" customFormat="1" ht="18.95" customHeight="1" x14ac:dyDescent="0.25">
      <c r="A3" s="202" t="s">
        <v>590</v>
      </c>
      <c r="B3" s="203"/>
      <c r="C3" s="204"/>
    </row>
    <row r="4" spans="1:3" x14ac:dyDescent="0.2">
      <c r="A4" s="194" t="s">
        <v>495</v>
      </c>
      <c r="B4" s="195"/>
      <c r="C4" s="196"/>
    </row>
    <row r="5" spans="1:3" ht="22.15" customHeight="1" x14ac:dyDescent="0.2">
      <c r="A5" s="205" t="s">
        <v>399</v>
      </c>
      <c r="B5" s="206"/>
      <c r="C5" s="111">
        <v>2026</v>
      </c>
    </row>
    <row r="6" spans="1:3" x14ac:dyDescent="0.2">
      <c r="A6" s="55" t="s">
        <v>441</v>
      </c>
      <c r="B6" s="30"/>
      <c r="C6" s="75">
        <v>35646063.5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5774195.2699999996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2089649.07</v>
      </c>
    </row>
    <row r="11" spans="1:3" x14ac:dyDescent="0.2">
      <c r="A11" s="61">
        <v>2.2999999999999998</v>
      </c>
      <c r="B11" s="48" t="s">
        <v>153</v>
      </c>
      <c r="C11" s="76">
        <v>16981.900000000001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30163.79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161946.12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2089483.45</v>
      </c>
    </row>
    <row r="21" spans="1:3" x14ac:dyDescent="0.2">
      <c r="A21" s="61" t="s">
        <v>471</v>
      </c>
      <c r="B21" s="48" t="s">
        <v>446</v>
      </c>
      <c r="C21" s="76">
        <v>1385970.94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2907314.11</v>
      </c>
    </row>
    <row r="32" spans="1:3" x14ac:dyDescent="0.2">
      <c r="A32" s="61" t="s">
        <v>463</v>
      </c>
      <c r="B32" s="48" t="s">
        <v>352</v>
      </c>
      <c r="C32" s="76">
        <v>1285328.1599999999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1621985.95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32779182.34</v>
      </c>
    </row>
    <row r="42" spans="1:3" ht="24" customHeight="1" x14ac:dyDescent="0.2">
      <c r="A42" s="187" t="s">
        <v>506</v>
      </c>
      <c r="B42" s="187"/>
      <c r="C42" s="18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opLeftCell="A21" zoomScaleNormal="100" workbookViewId="0">
      <selection activeCell="D52" sqref="D52"/>
    </sheetView>
  </sheetViews>
  <sheetFormatPr baseColWidth="10" defaultColWidth="9.140625" defaultRowHeight="11.25" x14ac:dyDescent="0.2"/>
  <cols>
    <col min="1" max="1" width="10" style="12" customWidth="1"/>
    <col min="2" max="2" width="64" style="12" customWidth="1"/>
    <col min="3" max="3" width="17.42578125" style="12" bestFit="1" customWidth="1"/>
    <col min="4" max="4" width="13" style="12" customWidth="1"/>
    <col min="5" max="5" width="12.85546875" style="12" customWidth="1"/>
    <col min="6" max="6" width="10" style="12" customWidth="1"/>
    <col min="7" max="7" width="13" style="12" customWidth="1"/>
    <col min="8" max="8" width="11.140625" style="12" customWidth="1"/>
    <col min="9" max="9" width="11.42578125" style="12" customWidth="1"/>
    <col min="10" max="10" width="11.28515625" style="12" customWidth="1"/>
    <col min="11" max="16384" width="9.140625" style="12"/>
  </cols>
  <sheetData>
    <row r="1" spans="1:10" ht="18.95" customHeight="1" x14ac:dyDescent="0.2">
      <c r="A1" s="184" t="s">
        <v>589</v>
      </c>
      <c r="B1" s="208"/>
      <c r="C1" s="208"/>
      <c r="D1" s="208"/>
      <c r="E1" s="208"/>
      <c r="F1" s="208"/>
      <c r="G1" s="10" t="s">
        <v>486</v>
      </c>
      <c r="H1" s="11">
        <v>2026</v>
      </c>
    </row>
    <row r="2" spans="1:10" ht="18.95" customHeight="1" x14ac:dyDescent="0.2">
      <c r="A2" s="184" t="s">
        <v>497</v>
      </c>
      <c r="B2" s="208"/>
      <c r="C2" s="208"/>
      <c r="D2" s="208"/>
      <c r="E2" s="208"/>
      <c r="F2" s="208"/>
      <c r="G2" s="10" t="s">
        <v>487</v>
      </c>
      <c r="H2" s="11" t="s">
        <v>489</v>
      </c>
    </row>
    <row r="3" spans="1:10" ht="18.95" customHeight="1" x14ac:dyDescent="0.2">
      <c r="A3" s="209" t="s">
        <v>590</v>
      </c>
      <c r="B3" s="210"/>
      <c r="C3" s="210"/>
      <c r="D3" s="210"/>
      <c r="E3" s="210"/>
      <c r="F3" s="210"/>
      <c r="G3" s="10" t="s">
        <v>488</v>
      </c>
      <c r="H3" s="11">
        <v>2</v>
      </c>
    </row>
    <row r="4" spans="1:10" x14ac:dyDescent="0.2">
      <c r="A4" s="209" t="str">
        <f>'Notas a los Edos Financieros'!A4</f>
        <v>(Cifras en Pesos)</v>
      </c>
      <c r="B4" s="210"/>
      <c r="C4" s="210"/>
      <c r="D4" s="210"/>
      <c r="E4" s="210"/>
      <c r="F4" s="210"/>
      <c r="G4" s="110"/>
      <c r="H4" s="110"/>
    </row>
    <row r="5" spans="1:10" x14ac:dyDescent="0.2">
      <c r="A5" s="186" t="s">
        <v>113</v>
      </c>
      <c r="B5" s="186"/>
      <c r="C5" s="186"/>
      <c r="D5" s="186"/>
      <c r="E5" s="186"/>
      <c r="F5" s="186"/>
      <c r="G5" s="186"/>
      <c r="H5" s="186"/>
    </row>
    <row r="8" spans="1:10" s="167" customFormat="1" ht="25.5" customHeight="1" x14ac:dyDescent="0.2">
      <c r="A8" s="166" t="s">
        <v>84</v>
      </c>
      <c r="B8" s="166" t="s">
        <v>399</v>
      </c>
      <c r="C8" s="166" t="s">
        <v>107</v>
      </c>
      <c r="D8" s="166" t="s">
        <v>400</v>
      </c>
      <c r="E8" s="166" t="s">
        <v>401</v>
      </c>
      <c r="F8" s="166" t="s">
        <v>106</v>
      </c>
      <c r="G8" s="166" t="s">
        <v>77</v>
      </c>
      <c r="H8" s="166" t="s">
        <v>108</v>
      </c>
      <c r="I8" s="166" t="s">
        <v>109</v>
      </c>
      <c r="J8" s="166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7" t="s">
        <v>533</v>
      </c>
      <c r="C39" s="207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66581001.759999998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24897878.120000001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41683123.640000001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7" t="s">
        <v>534</v>
      </c>
      <c r="C48" s="207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66581001.759999998</v>
      </c>
    </row>
    <row r="51" spans="1:3" x14ac:dyDescent="0.2">
      <c r="A51" s="12">
        <v>8220</v>
      </c>
      <c r="B51" s="86" t="s">
        <v>46</v>
      </c>
      <c r="C51" s="142">
        <v>43981416.880000003</v>
      </c>
    </row>
    <row r="52" spans="1:3" x14ac:dyDescent="0.2">
      <c r="A52" s="12">
        <v>8230</v>
      </c>
      <c r="B52" s="86" t="s">
        <v>576</v>
      </c>
      <c r="C52" s="142">
        <v>13046578.66</v>
      </c>
    </row>
    <row r="53" spans="1:3" x14ac:dyDescent="0.2">
      <c r="A53" s="12">
        <v>8240</v>
      </c>
      <c r="B53" s="86" t="s">
        <v>45</v>
      </c>
      <c r="C53" s="142">
        <v>100.04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160510.07</v>
      </c>
    </row>
    <row r="56" spans="1:3" x14ac:dyDescent="0.2">
      <c r="A56" s="12">
        <v>8270</v>
      </c>
      <c r="B56" s="86" t="s">
        <v>42</v>
      </c>
      <c r="C56" s="142">
        <v>35485553.43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31496062992125984" right="0.31496062992125984" top="0.39370078740157483" bottom="0.19685039370078741" header="0.31496062992125984" footer="0.31496062992125984"/>
  <pageSetup scale="70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Memoria!Área_de_impresión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2026-07-23T21:58:58Z</cp:lastPrinted>
  <dcterms:created xsi:type="dcterms:W3CDTF">2012-12-11T20:36:24Z</dcterms:created>
  <dcterms:modified xsi:type="dcterms:W3CDTF">2026-07-27T21:26:45Z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